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<sst xmlns="http://schemas.openxmlformats.org/spreadsheetml/2006/main" count="2718" uniqueCount="2066">
  <si>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</si>
  <si>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</si>
  <si>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</si>
  <si>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</si>
  <si>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</si>
  <si>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</si>
  <si>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</si>
  <si>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</si>
  <si>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</si>
  <si>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</si>
  <si>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</si>
  <si>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</si>
  <si>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</si>
  <si>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</si>
  <si>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</si>
  <si>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</si>
  <si>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</si>
  <si>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</si>
  <si>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</si>
  <si>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</si>
  <si>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</si>
  <si>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</si>
  <si>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</si>
  <si>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</si>
  <si>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</si>
  <si>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</si>
  <si>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</si>
  <si>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</si>
  <si>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</si>
  <si>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</si>
  <si>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</si>
  <si>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</si>
  <si>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</si>
  <si>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</si>
  <si>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</si>
  <si>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</si>
  <si>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</si>
  <si>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</si>
  <si>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</si>
  <si>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</si>
  <si>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</si>
  <si>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</si>
  <si>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</si>
  <si>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</si>
  <si>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</si>
  <si>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</si>
  <si>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</si>
  <si>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</si>
  <si>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</si>
  <si>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</si>
  <si>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</si>
  <si>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</si>
  <si>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</si>
  <si>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</si>
  <si>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</si>
  <si>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</si>
  <si>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</si>
  <si>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</si>
  <si>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</si>
  <si>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</si>
  <si>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</si>
  <si>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</si>
  <si>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</si>
  <si>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</si>
  <si>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</si>
  <si>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</si>
  <si>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</si>
  <si>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</si>
  <si>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</si>
  <si>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</si>
  <si>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</si>
  <si>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</si>
  <si>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</si>
  <si>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</si>
  <si>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</si>
  <si>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</si>
  <si>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</si>
  <si>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</si>
  <si>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</si>
  <si>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</si>
  <si>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</si>
  <si>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</si>
  <si>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</si>
  <si>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</si>
  <si>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</si>
  <si>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</si>
  <si>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</si>
  <si>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</si>
  <si>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</si>
  <si>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</si>
  <si>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</si>
  <si>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</si>
  <si>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</si>
  <si>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</si>
  <si>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</si>
  <si>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</si>
  <si>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</si>
  <si>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</si>
  <si>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</si>
  <si>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</si>
  <si>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</si>
  <si>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</si>
  <si>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</si>
  <si>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</si>
  <si>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</si>
  <si>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</si>
  <si>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</si>
  <si>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</si>
  <si>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</si>
  <si>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</si>
  <si>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</si>
  <si>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</si>
  <si>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</si>
  <si>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</si>
  <si>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</si>
  <si>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</si>
  <si>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</si>
  <si>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</si>
  <si>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</si>
  <si>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</si>
  <si>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</si>
  <si>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</si>
  <si>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</si>
  <si>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</si>
  <si>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</si>
  <si>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</si>
  <si>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</si>
  <si>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</si>
  <si>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</si>
  <si>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</si>
  <si>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</si>
  <si>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</si>
  <si>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</si>
  <si>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</si>
  <si>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</si>
  <si>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</si>
  <si>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</si>
  <si>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</si>
  <si>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</si>
  <si>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</si>
  <si>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</si>
  <si>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</si>
  <si>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</si>
  <si>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</si>
  <si>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</si>
  <si>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</si>
  <si>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</si>
  <si>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</si>
  <si>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</si>
  <si>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</si>
  <si>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</si>
  <si>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</si>
  <si>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</si>
  <si>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</si>
  <si>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</si>
  <si>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</si>
  <si>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</si>
  <si>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</si>
  <si>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</si>
  <si>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</si>
  <si>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</si>
  <si>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</si>
  <si>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</si>
  <si>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</si>
  <si>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</si>
  <si>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</si>
  <si>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</si>
  <si>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</si>
  <si>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</si>
  <si>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</si>
  <si>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</si>
  <si>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</si>
  <si>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</si>
  <si>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</si>
  <si>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</si>
  <si>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</si>
  <si>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</si>
  <si>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</si>
  <si>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</si>
  <si>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</si>
  <si>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</si>
  <si>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</si>
  <si>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</si>
  <si>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</si>
  <si>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</si>
  <si>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</si>
  <si>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</si>
  <si>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</si>
  <si>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</si>
  <si>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</si>
  <si>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</si>
  <si>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</si>
  <si>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</si>
  <si>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</si>
  <si>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</si>
  <si>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</si>
  <si>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</si>
  <si>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</si>
  <si>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</si>
  <si>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</si>
  <si>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</si>
  <si>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</si>
  <si>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</si>
  <si>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</si>
  <si>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</si>
  <si>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</si>
  <si>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</si>
  <si>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</si>
  <si>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</si>
  <si>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</si>
  <si>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</si>
  <si>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</si>
  <si>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</si>
  <si>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</si>
  <si>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</si>
  <si>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</si>
  <si>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</si>
  <si>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</si>
  <si>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</si>
  <si>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</si>
  <si>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</si>
  <si>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</si>
  <si>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</si>
  <si>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</si>
  <si>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</si>
  <si>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</si>
  <si>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</si>
  <si>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</si>
  <si>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</si>
  <si>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</si>
  <si>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</si>
  <si>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</si>
  <si>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</si>
  <si>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</si>
  <si>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</si>
  <si>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</si>
  <si>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</si>
  <si>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</si>
  <si>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</si>
  <si>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</si>
  <si>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</si>
  <si>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</si>
  <si>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</si>
  <si>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</si>
  <si>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</si>
  <si>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</si>
  <si>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</si>
  <si>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</si>
  <si>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</si>
  <si>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</si>
  <si>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</si>
  <si>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</si>
  <si>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</si>
  <si>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</si>
  <si>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</si>
  <si>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</si>
  <si>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</si>
  <si>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</si>
  <si>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</si>
  <si>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</si>
  <si>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</si>
  <si>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</si>
  <si>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</si>
  <si>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</si>
  <si>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</si>
  <si>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</si>
  <si>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</si>
  <si>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</si>
  <si>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</si>
  <si>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</si>
  <si>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</si>
  <si>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</si>
  <si>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</si>
  <si>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</si>
  <si>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</si>
  <si>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</si>
  <si>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</si>
  <si>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</si>
  <si>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</si>
  <si>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</si>
  <si>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</si>
  <si>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</si>
  <si>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</si>
  <si>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</si>
  <si>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</si>
  <si>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</si>
  <si>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</si>
  <si>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</si>
  <si>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</si>
  <si>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</si>
  <si>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</si>
  <si>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</si>
  <si>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</si>
  <si>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</si>
  <si>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</si>
  <si>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</si>
  <si>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</si>
  <si>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</si>
  <si>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</si>
  <si>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</si>
  <si>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</si>
  <si>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</si>
  <si>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</si>
  <si>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</si>
  <si>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</si>
  <si>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</si>
  <si>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</si>
  <si>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</si>
  <si>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</si>
  <si>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</si>
  <si>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</si>
  <si>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</si>
  <si>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</si>
  <si>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</si>
  <si>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</si>
  <si>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</si>
  <si>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</si>
  <si>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</si>
  <si>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</si>
  <si>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</si>
  <si>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</si>
  <si>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</si>
  <si>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</si>
  <si>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</si>
  <si>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</si>
  <si>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</si>
  <si>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</si>
  <si>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</si>
  <si>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</si>
  <si>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</si>
  <si>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</si>
  <si>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</si>
  <si>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</si>
  <si>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</si>
  <si>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</si>
  <si>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</si>
  <si>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</si>
  <si>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</si>
  <si>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</si>
  <si>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</si>
  <si>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</si>
  <si>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</si>
  <si>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</si>
  <si>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</si>
  <si>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</si>
  <si>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</si>
  <si>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</si>
  <si>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</si>
  <si>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</si>
  <si>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</si>
  <si>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</si>
  <si>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</si>
  <si>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</si>
  <si>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</si>
  <si>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</si>
  <si>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</si>
  <si>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</si>
  <si>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</si>
  <si>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</si>
  <si>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</si>
  <si>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</si>
  <si>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</si>
  <si>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</si>
  <si>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</si>
  <si>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</si>
  <si>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</si>
  <si>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</si>
  <si>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</si>
  <si>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</si>
  <si>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</si>
  <si>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</si>
  <si>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</si>
  <si>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</si>
  <si>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</si>
  <si>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</si>
  <si>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</si>
  <si>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</si>
  <si>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</si>
  <si>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</si>
  <si>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</si>
  <si>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</si>
  <si>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</si>
  <si>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</si>
  <si>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</si>
  <si>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</si>
  <si>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</si>
  <si>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</si>
  <si>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</si>
  <si>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</si>
  <si>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</si>
  <si>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</si>
  <si>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</si>
  <si>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</si>
  <si>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</si>
  <si>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</si>
  <si>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</si>
  <si>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</si>
  <si>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</si>
  <si>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</si>
  <si>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</si>
  <si>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</si>
  <si>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</si>
  <si>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</si>
  <si>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</si>
  <si>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</si>
  <si>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</si>
  <si>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</si>
  <si>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</si>
  <si>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</si>
  <si>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</si>
  <si>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</si>
  <si>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</si>
  <si>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</si>
  <si>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</si>
  <si>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</si>
  <si>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</si>
  <si>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</si>
  <si>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</si>
  <si>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</si>
  <si>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</si>
  <si>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</si>
  <si>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</si>
  <si>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</si>
  <si>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</si>
  <si>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</si>
  <si>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</si>
  <si>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</si>
  <si>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</si>
  <si>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</si>
  <si>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</si>
  <si>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</si>
  <si>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</si>
  <si>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</si>
  <si>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</si>
  <si>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</si>
  <si>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</si>
  <si>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</si>
  <si>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</si>
  <si>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</si>
  <si>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</si>
  <si>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</si>
  <si>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</si>
  <si>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</si>
  <si>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</si>
  <si>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</si>
  <si>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</si>
  <si>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</si>
  <si>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</si>
  <si>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</si>
  <si>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</si>
  <si>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</si>
  <si>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</si>
  <si>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</si>
  <si>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</si>
  <si>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</si>
  <si>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</si>
  <si>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</si>
  <si>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</si>
  <si>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</si>
  <si>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</si>
  <si>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</si>
  <si>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</si>
  <si>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</si>
  <si>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</si>
  <si>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</si>
  <si>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</si>
  <si>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</si>
  <si>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</si>
  <si>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</si>
  <si>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</si>
  <si>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</si>
  <si>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</si>
  <si>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</si>
  <si>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</si>
  <si>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</si>
  <si>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</si>
  <si>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</si>
  <si>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</si>
  <si>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</si>
  <si>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</si>
  <si>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</si>
  <si>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</si>
  <si>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</si>
  <si>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</si>
  <si>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</si>
  <si>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</si>
  <si>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</si>
  <si>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</si>
  <si>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</si>
  <si>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</si>
  <si>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</si>
  <si>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</si>
  <si>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</si>
  <si>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</si>
  <si>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</si>
  <si>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</si>
  <si>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</si>
  <si>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</si>
  <si>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</si>
  <si>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</si>
  <si>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</si>
  <si>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</si>
  <si>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</si>
  <si>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</si>
  <si>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</si>
  <si>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</si>
  <si>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</si>
  <si>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</si>
  <si>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</si>
  <si>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</si>
  <si>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</si>
  <si>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</si>
  <si>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</si>
  <si>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</si>
  <si>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</si>
  <si>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</si>
  <si>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</si>
  <si>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</si>
  <si>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</si>
  <si>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</si>
  <si>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</si>
  <si>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</si>
  <si>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</si>
  <si>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</si>
  <si>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</si>
  <si>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</si>
  <si>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</si>
  <si>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</si>
  <si>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</si>
  <si>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</si>
  <si>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</si>
  <si>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</si>
  <si>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</si>
  <si>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</si>
  <si>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</si>
  <si>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</si>
  <si>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</si>
  <si>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</si>
  <si>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</si>
  <si>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</si>
  <si>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</si>
  <si>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</si>
  <si>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</si>
  <si>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</si>
  <si>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</si>
  <si>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</si>
  <si>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</si>
  <si>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</si>
  <si>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</si>
  <si>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</si>
  <si>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</si>
  <si>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</si>
  <si>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</si>
  <si>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</si>
  <si>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</si>
  <si>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</si>
  <si>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</si>
  <si>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</si>
  <si>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</si>
  <si>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</si>
  <si>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</si>
  <si>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</si>
  <si>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</si>
  <si>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</si>
  <si>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</si>
  <si>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</si>
  <si>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</si>
  <si>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</si>
  <si>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</si>
  <si>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</si>
  <si>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</si>
  <si>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</si>
  <si>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</si>
  <si>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</si>
  <si>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</si>
  <si>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</si>
  <si>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</si>
  <si>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</si>
  <si>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</si>
  <si>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</si>
  <si>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</si>
  <si>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</si>
  <si>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</si>
  <si>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</si>
  <si>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</si>
  <si>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</si>
  <si>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</si>
  <si>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</si>
  <si>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</si>
  <si>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</si>
  <si>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</si>
  <si>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</si>
  <si>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</si>
  <si>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</si>
  <si>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</si>
  <si>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</si>
  <si>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</si>
  <si>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</si>
  <si>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</si>
  <si>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</si>
  <si>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</si>
  <si>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</si>
  <si>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</si>
  <si>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</si>
  <si>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</si>
  <si>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</si>
  <si>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</si>
  <si>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</si>
  <si>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</si>
  <si>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</si>
  <si>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</si>
  <si>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</si>
  <si>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</si>
  <si>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</si>
  <si>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</si>
  <si>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</si>
  <si>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</si>
  <si>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</si>
  <si>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</si>
  <si>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</si>
  <si>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</si>
  <si>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</si>
  <si>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</si>
  <si>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</si>
  <si>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</si>
  <si>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</si>
  <si>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</si>
  <si>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</si>
  <si>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</si>
  <si>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</si>
  <si>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</si>
  <si>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</si>
  <si>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</si>
  <si>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</si>
  <si>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</si>
  <si>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</si>
  <si>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</si>
  <si>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</si>
  <si>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</si>
  <si>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</si>
  <si>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</si>
  <si>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</si>
  <si>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</si>
  <si>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</si>
  <si>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</si>
  <si>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</si>
  <si>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</si>
  <si>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</si>
  <si>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</si>
  <si>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</si>
  <si>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</si>
  <si>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</si>
  <si>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</si>
  <si>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</si>
  <si>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</si>
  <si>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</si>
  <si>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</si>
  <si>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</si>
  <si>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</si>
  <si>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</si>
  <si>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</si>
  <si>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</si>
  <si>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</si>
  <si>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</si>
  <si>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</si>
  <si>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</si>
  <si>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</si>
  <si>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</si>
  <si>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</si>
  <si>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</si>
  <si>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</si>
  <si>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</si>
  <si>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</si>
  <si>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</si>
  <si>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</si>
  <si>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</si>
  <si>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</si>
  <si>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</si>
  <si>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</si>
  <si>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</si>
  <si>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</si>
  <si>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</si>
  <si>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</si>
  <si>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</si>
  <si>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</si>
  <si>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</si>
  <si>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</si>
  <si>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</si>
  <si>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</si>
  <si>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</si>
  <si>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</si>
  <si>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</si>
  <si>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</si>
  <si>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</si>
  <si>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</si>
  <si>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</si>
  <si>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</si>
  <si>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</si>
  <si>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</si>
  <si>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</si>
  <si>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</si>
  <si>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</si>
  <si>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</si>
  <si>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</si>
  <si>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</si>
  <si>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</si>
  <si>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</si>
  <si>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</si>
  <si>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</si>
  <si>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</si>
  <si>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</si>
  <si>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</si>
  <si>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</si>
  <si>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</si>
  <si>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</si>
  <si>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</si>
  <si>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</si>
  <si>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</si>
  <si>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</si>
  <si>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</si>
  <si>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</si>
  <si>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</si>
  <si>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</si>
  <si>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</si>
  <si>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</si>
  <si>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</si>
  <si>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</si>
  <si>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</si>
  <si>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</si>
  <si>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</si>
  <si>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</si>
  <si>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</si>
  <si>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</si>
  <si>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</si>
  <si>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</si>
  <si>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</si>
  <si>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</si>
  <si>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</si>
  <si>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</si>
  <si>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</si>
  <si>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</si>
  <si>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</si>
  <si>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</si>
  <si>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</si>
  <si>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</si>
  <si>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</si>
  <si>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</si>
  <si>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</si>
  <si>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</si>
  <si>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</si>
  <si>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</si>
  <si>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</si>
  <si>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</si>
  <si>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</si>
  <si>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</si>
  <si>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</si>
  <si>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</si>
  <si>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</si>
  <si>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</si>
  <si>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</si>
  <si>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</si>
  <si>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</si>
  <si>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</si>
  <si>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</si>
  <si>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</si>
  <si>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</si>
  <si>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</si>
  <si>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</si>
  <si>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</si>
  <si>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</si>
  <si>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</si>
  <si>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</si>
  <si>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</si>
  <si>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</si>
  <si>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</si>
  <si>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</si>
  <si>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</si>
  <si>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</si>
  <si>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</si>
  <si>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</si>
  <si>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</si>
  <si>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</si>
  <si>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</si>
  <si>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</si>
  <si>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</si>
  <si>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</si>
  <si>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</si>
  <si>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</si>
  <si>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</si>
  <si>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</si>
  <si>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</si>
  <si>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</si>
  <si>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</si>
  <si>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</si>
  <si>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</si>
  <si>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</si>
  <si>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</si>
  <si>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</si>
  <si>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</si>
  <si>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</si>
  <si>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</si>
  <si>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</si>
  <si>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</si>
  <si>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</si>
  <si>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</si>
  <si>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</si>
  <si>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</si>
  <si>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</si>
  <si>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</si>
  <si>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</si>
  <si>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</si>
  <si>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</si>
  <si>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</si>
  <si>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</si>
  <si>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</si>
  <si>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</si>
  <si>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</si>
  <si>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</si>
  <si>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</si>
  <si>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</si>
  <si>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</si>
  <si>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</si>
  <si>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</si>
  <si>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</si>
  <si>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</si>
  <si>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</si>
  <si>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</si>
  <si>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</si>
  <si>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</si>
  <si>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</si>
  <si>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</si>
  <si>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</si>
  <si>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</si>
  <si>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</si>
  <si>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</si>
  <si>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</si>
  <si>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</si>
  <si>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</si>
  <si>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</si>
  <si>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</si>
  <si>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</si>
  <si>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</si>
  <si>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</si>
  <si>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</si>
  <si>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</si>
  <si>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</si>
  <si>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</si>
  <si>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</si>
  <si>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</si>
  <si>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</si>
  <si>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</si>
  <si>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</si>
  <si>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</si>
  <si>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</si>
  <si>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</si>
  <si>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</si>
  <si>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</si>
  <si>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</si>
  <si>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</si>
  <si>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</si>
  <si>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</si>
  <si>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</si>
  <si>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</si>
  <si>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</si>
  <si>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</si>
  <si>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</si>
  <si>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</si>
  <si>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</si>
  <si>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</si>
  <si>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</si>
  <si>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</si>
  <si>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</si>
  <si>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</si>
  <si>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</si>
  <si>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</si>
  <si>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</si>
  <si>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</si>
  <si>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</si>
  <si>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</si>
  <si>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</si>
  <si>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</si>
  <si>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</si>
  <si>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</si>
  <si>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</si>
  <si>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</si>
  <si>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</si>
  <si>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</si>
  <si>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</si>
  <si>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</si>
  <si>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</si>
  <si>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</si>
  <si>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</si>
  <si>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</si>
  <si>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</si>
  <si>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</si>
  <si>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</si>
  <si>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</si>
  <si>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</si>
  <si>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</si>
  <si>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</si>
  <si>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</si>
  <si>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</si>
  <si>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</si>
  <si>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</si>
  <si>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</si>
  <si>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</si>
  <si>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</si>
  <si>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</si>
  <si>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</si>
  <si>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</si>
  <si>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</si>
  <si>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</si>
  <si>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</si>
  <si>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</si>
  <si>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</si>
  <si>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</si>
  <si>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</si>
  <si>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</si>
  <si>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</si>
  <si>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</si>
  <si>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</si>
  <si>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</si>
  <si>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</si>
  <si>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</si>
  <si>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</si>
  <si>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</si>
  <si>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</si>
  <si>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</si>
  <si>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</si>
  <si>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</si>
  <si>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</si>
  <si>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</si>
  <si>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</si>
  <si>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</si>
  <si>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</si>
  <si>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</si>
  <si>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</si>
  <si>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</si>
  <si>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</si>
  <si>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</si>
  <si>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</si>
  <si>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</si>
  <si>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</si>
  <si>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</si>
  <si>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</si>
  <si>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</si>
  <si>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</si>
  <si>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</si>
  <si>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</si>
  <si>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</si>
  <si>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</si>
  <si>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</si>
  <si>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</si>
  <si>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</si>
  <si>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</si>
  <si>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</si>
  <si>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</si>
  <si>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</si>
  <si>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</si>
  <si>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</si>
  <si>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</si>
  <si>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</si>
  <si>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</si>
  <si>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</si>
  <si>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</si>
  <si>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</si>
  <si>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</si>
  <si>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</si>
  <si>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</si>
  <si>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</si>
  <si>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</si>
  <si>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</si>
  <si>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</si>
  <si>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</si>
  <si>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</si>
  <si>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</si>
  <si>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</si>
  <si>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</si>
  <si>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</si>
  <si>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</si>
  <si>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</si>
  <si>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</si>
  <si>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</si>
  <si>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</si>
  <si>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</si>
  <si>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</si>
  <si>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</si>
  <si>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</si>
  <si>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</si>
  <si>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</si>
  <si>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</si>
  <si>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</si>
  <si>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</si>
  <si>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</si>
  <si>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</si>
  <si>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</si>
  <si>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</si>
  <si>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</si>
  <si>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</si>
  <si>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</si>
  <si>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</si>
  <si>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</si>
  <si>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</si>
  <si>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</si>
  <si>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</si>
  <si>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</si>
  <si>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</si>
  <si>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</si>
  <si>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</si>
  <si>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</si>
  <si>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</si>
  <si>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</si>
  <si>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</si>
  <si>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</si>
  <si>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</si>
  <si>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</si>
  <si>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</si>
  <si>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</si>
  <si>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</si>
  <si>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</si>
  <si>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</si>
  <si>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</si>
  <si>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</si>
  <si>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</si>
  <si>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</si>
  <si>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</si>
  <si>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</si>
  <si>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</si>
  <si>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</si>
  <si>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</si>
  <si>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</si>
  <si>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</si>
  <si>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</si>
  <si>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</si>
  <si>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</si>
  <si>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</si>
  <si>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</si>
  <si>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</si>
  <si>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</si>
  <si>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</si>
  <si>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</si>
  <si>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</si>
  <si>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</si>
  <si>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</si>
  <si>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</si>
  <si>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</si>
  <si>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</si>
  <si>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</si>
  <si>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</si>
  <si>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</si>
  <si>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</si>
  <si>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</si>
  <si>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</si>
  <si>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</si>
  <si>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</si>
  <si>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</si>
  <si>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</si>
  <si>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</si>
  <si>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</si>
  <si>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</si>
  <si>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</si>
  <si>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</si>
  <si>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</si>
  <si>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</si>
  <si>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</si>
  <si>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</si>
  <si>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</si>
  <si>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</si>
  <si>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</si>
  <si>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</si>
  <si>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</si>
  <si>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</si>
  <si>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</si>
  <si>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</si>
  <si>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</si>
  <si>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</si>
  <si>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</si>
  <si>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</si>
  <si>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</si>
  <si>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</si>
  <si>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</si>
  <si>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</si>
  <si>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</si>
  <si>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</si>
  <si>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</si>
  <si>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</si>
  <si>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</si>
  <si>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</si>
  <si>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</si>
  <si>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</si>
  <si>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</si>
  <si>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</si>
  <si>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</si>
  <si>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</si>
  <si>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</si>
  <si>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</si>
  <si>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</si>
  <si>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</si>
  <si>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</si>
  <si>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</si>
  <si>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</si>
  <si>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</si>
  <si>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</si>
  <si>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</si>
  <si>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</si>
  <si>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</si>
  <si>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</si>
  <si>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</si>
  <si>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</si>
  <si>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</si>
  <si>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</si>
  <si>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</si>
  <si>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</si>
  <si>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</si>
  <si>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</si>
  <si>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</si>
  <si>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</si>
  <si>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</si>
  <si>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</si>
  <si>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</si>
  <si>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</si>
  <si>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</si>
  <si>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</si>
  <si>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</si>
  <si>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</si>
  <si>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</si>
  <si>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</si>
  <si>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</si>
  <si>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</si>
  <si>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</si>
  <si>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</si>
  <si>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</si>
  <si>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</si>
  <si>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</si>
  <si>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</si>
  <si>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</si>
  <si>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</si>
  <si>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</si>
  <si>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</si>
  <si>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</si>
  <si>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</si>
  <si>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</si>
  <si>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</si>
  <si>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</si>
  <si>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</si>
  <si>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</si>
  <si>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</si>
  <si>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</si>
  <si>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</si>
  <si>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</si>
  <si>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</si>
  <si>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</si>
  <si>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</si>
  <si>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</si>
  <si>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</si>
  <si>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</si>
  <si>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</si>
  <si>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</si>
  <si>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</si>
  <si>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</si>
  <si>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</si>
  <si>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</si>
  <si>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</si>
  <si>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</si>
  <si>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</si>
  <si>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</si>
  <si>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</si>
  <si>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</si>
  <si>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</si>
  <si>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</si>
  <si>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</si>
  <si>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</si>
  <si>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</si>
  <si>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</si>
  <si>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</si>
  <si>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</si>
  <si>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</si>
  <si>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</si>
  <si>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</si>
  <si>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</si>
  <si>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</si>
  <si>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</si>
  <si>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</si>
  <si>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</si>
  <si>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</si>
  <si>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</si>
  <si>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</si>
  <si>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</si>
  <si>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</si>
  <si>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</si>
  <si>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</si>
  <si>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</si>
  <si>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</si>
  <si>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</si>
  <si>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</si>
  <si>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</si>
  <si>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</si>
  <si>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</si>
  <si>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</si>
  <si>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</si>
  <si>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</si>
  <si>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</si>
  <si>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</si>
  <si>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</si>
  <si>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</si>
  <si>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</si>
  <si>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</si>
  <si>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</si>
  <si>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</si>
  <si>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</si>
  <si>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</si>
  <si>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</si>
  <si>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</si>
  <si>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</si>
  <si>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</si>
  <si>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</si>
  <si>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</si>
  <si>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</si>
  <si>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</si>
  <si>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</si>
  <si>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</si>
  <si>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</si>
  <si>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</si>
  <si>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</si>
  <si>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</si>
  <si>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</si>
  <si>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</si>
  <si>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</si>
  <si>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</si>
  <si>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</si>
  <si>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</si>
  <si>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</si>
  <si>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</si>
  <si>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</si>
  <si>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</si>
  <si>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</si>
  <si>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</si>
  <si>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</si>
  <si>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</si>
  <si>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</si>
  <si>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</si>
  <si>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</si>
  <si>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</si>
  <si>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</si>
  <si>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</si>
  <si>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</si>
  <si>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</si>
  <si>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</si>
  <si>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</si>
  <si>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</si>
  <si>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</si>
  <si>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</si>
  <si>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</si>
  <si>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</si>
  <si>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</si>
  <si>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</si>
  <si>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</si>
  <si>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</si>
  <si>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</si>
  <si>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</si>
  <si>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</si>
  <si>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</si>
  <si>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</si>
  <si>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</si>
  <si>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</si>
  <si>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</si>
  <si>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</si>
  <si>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</si>
  <si>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</si>
  <si>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</si>
  <si>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</si>
  <si>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</si>
  <si>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</si>
  <si>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</si>
  <si>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</si>
  <si>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</si>
  <si>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</si>
  <si>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</si>
  <si>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</si>
  <si>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</si>
  <si>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</si>
  <si>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</si>
  <si>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</si>
  <si>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</si>
  <si>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</si>
  <si>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</si>
  <si>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</si>
  <si>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</si>
  <si>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</si>
  <si>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</si>
  <si>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</si>
  <si>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</si>
  <si>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</si>
  <si>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</si>
  <si>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</si>
  <si>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</si>
  <si>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</si>
  <si>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</si>
  <si>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</si>
  <si>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</si>
  <si>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</si>
  <si>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</si>
  <si>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</si>
  <si>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</si>
  <si>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</si>
  <si>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</si>
  <si>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</si>
  <si>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</si>
  <si>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</si>
  <si>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</si>
  <si>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</si>
  <si>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</si>
  <si>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</si>
  <si>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</si>
  <si>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</si>
  <si>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</si>
  <si>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</si>
  <si>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</si>
  <si>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</si>
  <si>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</si>
  <si>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</si>
  <si>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</si>
  <si>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</si>
  <si>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</si>
  <si>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</si>
  <si>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</si>
  <si>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</si>
  <si>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</si>
  <si>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</si>
  <si>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</si>
  <si>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</si>
  <si>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</si>
  <si>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</si>
  <si>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</si>
  <si>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</si>
  <si>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</si>
  <si>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</si>
  <si>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</si>
  <si>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</si>
  <si>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</si>
  <si>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</si>
  <si>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</si>
  <si>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</si>
  <si>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</si>
  <si>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</si>
  <si>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</si>
  <si>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</si>
  <si>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</si>
  <si>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</si>
  <si>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</si>
  <si>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</si>
  <si>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</si>
  <si>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</si>
  <si>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</si>
  <si>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</si>
  <si>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</si>
  <si>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</si>
  <si>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</si>
  <si>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</si>
  <si>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</si>
  <si>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</si>
  <si>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</si>
  <si>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</si>
  <si>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</si>
  <si>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</si>
  <si>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</si>
  <si>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</si>
  <si>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</si>
  <si>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</si>
  <si>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</si>
  <si>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</si>
  <si>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</si>
  <si>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</si>
  <si>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</si>
  <si>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</si>
  <si>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</si>
  <si>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</si>
  <si>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</si>
  <si>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</si>
  <si>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</si>
  <si>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</si>
  <si>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</si>
  <si>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</si>
  <si>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</si>
  <si>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</si>
  <si>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</si>
  <si>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</si>
  <si>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</si>
  <si>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</si>
  <si>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</si>
  <si>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</si>
  <si>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</si>
  <si>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</si>
  <si>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</si>
  <si>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</si>
  <si>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</si>
  <si>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</si>
  <si>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</si>
  <si>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</si>
  <si>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</si>
  <si>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</si>
  <si>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</si>
  <si>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</si>
  <si>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</si>
  <si>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</si>
  <si>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</si>
  <si>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</si>
  <si>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</si>
  <si>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</si>
  <si>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</si>
  <si>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</si>
  <si>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</si>
  <si>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</si>
  <si>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</si>
  <si>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</si>
  <si>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</si>
  <si>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</si>
  <si>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</si>
  <si>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</si>
  <si>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</si>
  <si>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</si>
  <si>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</si>
  <si>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</si>
  <si>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</si>
  <si>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</si>
  <si>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</si>
  <si>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</si>
  <si>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</si>
  <si>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</si>
  <si>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</si>
  <si>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</si>
  <si>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</si>
  <si>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</si>
  <si>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</si>
  <si>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</si>
  <si>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</si>
  <si>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</si>
  <si>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</si>
  <si>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</si>
  <si>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</si>
  <si>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</si>
  <si>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</si>
  <si>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</si>
  <si>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</si>
  <si>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</si>
  <si>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</si>
  <si>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</si>
  <si>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</si>
  <si>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</si>
  <si>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</si>
  <si>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</si>
  <si>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</si>
  <si>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</si>
  <si>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</si>
  <si>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</si>
  <si>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</si>
  <si>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</si>
  <si>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</si>
  <si>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</si>
  <si>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</si>
  <si>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</si>
  <si>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</si>
  <si>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</si>
  <si>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</si>
  <si>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</si>
  <si>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</si>
  <si>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</si>
  <si>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</si>
  <si>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</si>
  <si>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</si>
  <si>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</si>
  <si>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</si>
  <si>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</si>
  <si>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</si>
  <si>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</si>
  <si>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</si>
  <si>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</si>
  <si>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</si>
  <si>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</si>
  <si>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</si>
  <si>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</si>
  <si>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</si>
  <si>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</si>
  <si>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</si>
  <si>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</si>
  <si>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</si>
  <si>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</si>
  <si>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</si>
  <si>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</si>
  <si>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</si>
  <si>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</si>
  <si>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</si>
  <si>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</si>
  <si>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</si>
  <si>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</si>
  <si>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</si>
  <si>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</si>
  <si>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</si>
  <si>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</si>
  <si>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</si>
  <si>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</si>
  <si>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</si>
  <si>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</si>
  <si>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</si>
  <si>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</si>
  <si>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</si>
  <si>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</si>
  <si>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</si>
  <si>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</si>
  <si>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</si>
  <si>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</si>
  <si>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</si>
  <si>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</si>
  <si>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</si>
  <si>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</si>
  <si>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</si>
  <si>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</si>
  <si>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</si>
  <si>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</si>
  <si>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</si>
  <si>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</si>
  <si>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</si>
  <si>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</si>
  <si>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</si>
  <si>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</si>
  <si>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</si>
  <si>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</si>
  <si>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</si>
  <si>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</si>
  <si>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</si>
  <si>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</si>
  <si>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</si>
  <si>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</si>
  <si>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</si>
  <si>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</si>
  <si>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</si>
  <si>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</si>
  <si>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</si>
  <si>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</si>
  <si>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</si>
  <si>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</si>
  <si>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</si>
  <si>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</si>
  <si>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</si>
  <si>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</si>
  <si>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</si>
  <si>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</si>
  <si>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</si>
  <si>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</si>
  <si>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</si>
  <si>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</si>
  <si>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</si>
  <si>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</si>
  <si>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</si>
  <si>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</si>
  <si>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</si>
  <si>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</si>
  <si>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</si>
  <si>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</si>
  <si>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</si>
  <si>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</si>
  <si>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</si>
  <si>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</si>
  <si>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</si>
  <si>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</si>
  <si>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</si>
  <si>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</si>
  <si>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</si>
  <si>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</si>
  <si>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</si>
  <si>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</si>
  <si>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</si>
  <si>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</si>
  <si>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</si>
  <si>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</si>
  <si>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</si>
  <si>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</si>
  <si>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</si>
  <si>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</si>
  <si>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</si>
  <si>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</si>
  <si>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</si>
  <si>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</si>
  <si>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</si>
  <si>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</si>
  <si>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</si>
  <si>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</si>
  <si>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</si>
  <si>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</si>
  <si>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</si>
  <si>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</si>
  <si>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</si>
  <si>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</si>
  <si>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</si>
  <si>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</si>
  <si>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</si>
  <si>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</si>
  <si>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</si>
  <si>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</si>
  <si>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</si>
  <si>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</si>
  <si>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</si>
  <si>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</si>
  <si>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</si>
  <si>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</si>
  <si>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</si>
  <si>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</si>
  <si>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</si>
  <si>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</si>
  <si>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</si>
  <si>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</si>
  <si>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</si>
  <si>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</si>
  <si>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</si>
  <si>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</si>
  <si>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</si>
  <si>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</si>
  <si>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</si>
  <si>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</si>
  <si>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</si>
  <si>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</si>
  <si>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</si>
  <si>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</si>
  <si>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</si>
  <si>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</si>
  <si>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</si>
  <si>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</si>
  <si>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</si>
  <si>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</si>
  <si>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</si>
  <si>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</si>
  <si>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</si>
  <si>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</si>
  <si>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</si>
  <si>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</si>
  <si>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</si>
  <si>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</si>
  <si>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</si>
  <si>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</si>
  <si>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</si>
  <si>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</si>
  <si>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</si>
  <si>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</si>
  <si>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</si>
  <si>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</si>
  <si>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</si>
  <si>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</si>
  <si>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</si>
  <si>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</si>
  <si>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</si>
  <si>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</si>
  <si>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</si>
  <si>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</si>
  <si>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</si>
  <si>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</si>
  <si>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</si>
  <si>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</si>
  <si>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</si>
  <si>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</si>
  <si>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</si>
  <si>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</si>
  <si>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</si>
  <si>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</si>
  <si>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</si>
  <si>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</si>
  <si>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</si>
  <si>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</si>
  <si>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</si>
  <si>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</si>
  <si>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</si>
  <si>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</si>
  <si>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</si>
  <si>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</si>
  <si>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</si>
  <si>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</si>
  <si>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</si>
  <si>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</si>
  <si>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</si>
  <si>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</si>
  <si>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</si>
  <si>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</si>
  <si>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</si>
  <si>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</si>
  <si>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</si>
  <si>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</si>
  <si>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</si>
  <si>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</si>
  <si>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</si>
  <si>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</si>
  <si>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</si>
  <si>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</si>
  <si>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</si>
  <si>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</si>
  <si>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</si>
  <si>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</si>
  <si>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</si>
  <si>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</si>
  <si>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</si>
  <si>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</si>
  <si>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</si>
  <si>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</si>
  <si>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</si>
  <si>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</si>
  <si>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</si>
  <si>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</si>
  <si>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</si>
  <si>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</si>
  <si>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</si>
  <si>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</si>
  <si>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</si>
  <si>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</si>
  <si>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</si>
  <si>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</si>
  <si>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</si>
  <si>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</si>
  <si>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</si>
  <si>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</si>
  <si>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</si>
  <si>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</si>
  <si>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</si>
  <si>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</si>
  <si>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</si>
  <si>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</si>
  <si>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</si>
  <si>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</si>
  <si>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</si>
  <si>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</si>
  <si>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</si>
  <si>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</si>
  <si>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</si>
  <si>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</si>
  <si>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</si>
  <si>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</si>
  <si>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</si>
  <si>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</si>
  <si>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</si>
  <si>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</si>
  <si>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</si>
  <si>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</si>
  <si>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</si>
  <si>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</si>
  <si>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</si>
  <si>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</si>
  <si>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</si>
  <si>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</si>
  <si>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</si>
  <si>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</si>
  <si>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</si>
  <si>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</si>
  <si>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</si>
  <si>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</si>
  <si>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</si>
  <si>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</si>
  <si>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</si>
  <si>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</si>
  <si>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</si>
  <si>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</si>
  <si>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</si>
  <si>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</si>
  <si>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</si>
  <si>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</si>
  <si>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</si>
  <si>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</si>
  <si>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</si>
  <si>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</si>
  <si>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</si>
  <si>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</si>
  <si>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</si>
  <si>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</si>
  <si>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</si>
  <si>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</si>
  <si>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</si>
  <si>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</si>
  <si>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</si>
  <si>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</si>
  <si>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</si>
  <si>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</si>
  <si>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</si>
  <si>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</si>
  <si>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</si>
  <si>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</si>
  <si>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</si>
  <si>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</si>
  <si>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</si>
  <si>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</si>
  <si>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</si>
  <si>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</si>
  <si>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</si>
  <si>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</si>
  <si>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</si>
  <si>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</si>
  <si>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</si>
  <si>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</si>
  <si>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</si>
  <si>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</si>
  <si>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</si>
  <si>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</si>
  <si>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</si>
  <si>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</si>
  <si>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</si>
  <si>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</si>
  <si>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</si>
  <si>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</si>
  <si>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</si>
  <si>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</si>
  <si>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</si>
  <si>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</si>
  <si>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</si>
  <si>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</si>
  <si>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</si>
  <si>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</si>
  <si>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</si>
  <si>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</si>
  <si>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</si>
  <si>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</si>
  <si>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</si>
  <si>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</si>
  <si>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</si>
  <si>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</si>
  <si>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</si>
  <si>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</si>
  <si>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</si>
  <si>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</si>
  <si>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</si>
  <si>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</si>
  <si>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</si>
  <si>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</si>
  <si>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</si>
  <si>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</si>
  <si>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</si>
  <si>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</si>
  <si>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</si>
  <si>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</si>
  <si>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</si>
  <si>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</si>
  <si>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</si>
  <si>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</si>
  <si>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</si>
  <si>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</si>
  <si>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</si>
  <si>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</si>
  <si>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</si>
  <si>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</si>
  <si>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</si>
  <si>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</si>
  <si>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</si>
  <si>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</si>
  <si>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</si>
  <si>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</si>
  <si>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</si>
  <si>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</si>
  <si>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</si>
  <si>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</si>
  <si>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</si>
  <si>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</si>
  <si>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</si>
  <si>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</si>
  <si>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</si>
  <si>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</si>
  <si>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</si>
  <si>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</si>
  <si>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</si>
  <si>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</si>
  <si>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</si>
  <si>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</si>
  <si>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</si>
  <si>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</si>
  <si>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</si>
  <si>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</si>
  <si>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</si>
  <si>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</si>
  <si>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</si>
  <si>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</si>
  <si>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</si>
  <si>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</si>
  <si>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</si>
  <si>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</si>
  <si>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</si>
  <si>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</si>
  <si>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</si>
  <si>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</si>
  <si>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</si>
  <si>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</si>
  <si>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</si>
  <si>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</si>
  <si>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</si>
  <si>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</si>
  <si>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</si>
  <si>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</si>
  <si>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</si>
  <si>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</si>
  <si>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</si>
  <si>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</si>
  <si>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</si>
  <si>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</si>
  <si>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</si>
  <si>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</si>
  <si>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</si>
  <si>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</si>
  <si>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</si>
  <si>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</si>
  <si>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</si>
  <si>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</si>
  <si>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</si>
  <si>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</si>
  <si>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</si>
  <si>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</si>
  <si>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</si>
  <si>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</si>
  <si>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</si>
  <si>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</si>
  <si>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</si>
  <si>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</si>
  <si>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</si>
  <si>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</si>
  <si>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</si>
  <si>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</si>
  <si>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</si>
  <si>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</si>
  <si>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</si>
  <si>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</si>
  <si>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</si>
  <si>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</si>
  <si>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</si>
  <si>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</si>
  <si>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</si>
  <si>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</si>
  <si>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</si>
  <si>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</si>
  <si>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</si>
  <si>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</si>
  <si>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</si>
  <si>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</si>
  <si>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</si>
  <si>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</si>
  <si>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</si>
  <si>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</si>
  <si>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</si>
  <si>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</si>
  <si>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</si>
  <si>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</si>
  <si>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</si>
  <si>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</si>
  <si>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</si>
  <si>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</si>
  <si>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</si>
  <si>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</si>
  <si>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</si>
  <si>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</si>
  <si>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</si>
  <si>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</si>
  <si>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</si>
  <si>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</si>
  <si>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</si>
  <si>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</si>
  <si>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</si>
  <si>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</si>
  <si>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</si>
  <si>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</si>
  <si>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</si>
  <si>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</si>
  <si>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</si>
  <si>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</si>
  <si>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</si>
  <si>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</si>
  <si>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</si>
  <si>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</si>
  <si>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</si>
  <si>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</si>
  <si>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</si>
  <si>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</si>
  <si>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</si>
  <si>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</si>
  <si>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</si>
  <si>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</si>
  <si>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</si>
  <si>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</si>
  <si>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</si>
  <si>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</si>
  <si>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</si>
  <si>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</si>
  <si>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</si>
  <si>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</si>
  <si>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</si>
  <si>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</si>
  <si>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</si>
  <si>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</si>
  <si>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</si>
  <si>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</si>
  <si>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</si>
  <si>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</si>
  <si>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</si>
  <si>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</si>
  <si>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</si>
  <si>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</si>
  <si>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</si>
  <si>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</si>
  <si>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</si>
  <si>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</si>
  <si>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</si>
  <si>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</si>
  <si>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</si>
  <si>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</si>
  <si>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</si>
  <si>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</si>
  <si>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</si>
  <si>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</si>
  <si>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</si>
  <si>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</si>
  <si>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</si>
  <si>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</si>
  <si>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</si>
  <si>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</si>
  <si>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</si>
  <si>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</si>
  <si>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</si>
  <si>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</si>
  <si>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</si>
  <si>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</si>
  <si>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</si>
  <si>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</si>
  <si>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</si>
  <si>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</si>
  <si>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</si>
  <si>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</si>
  <si>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</si>
  <si>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</si>
  <si>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</si>
  <si>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</si>
  <si>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</si>
  <si>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</si>
  <si>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</si>
  <si>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</si>
  <si>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</si>
  <si>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</si>
  <si>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</si>
  <si>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</si>
  <si>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</si>
  <si>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</si>
  <si>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</si>
  <si>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</si>
  <si>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</si>
  <si>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</si>
  <si>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</si>
  <si>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</si>
  <si>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</si>
  <si>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</si>
  <si>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</si>
  <si>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</si>
  <si>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</si>
  <si>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</si>
  <si>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</si>
  <si>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</si>
  <si>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</si>
  <si>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</si>
  <si>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</si>
  <si>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</si>
  <si>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</si>
  <si>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</si>
  <si>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</si>
  <si>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</si>
  <si>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</si>
  <si>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</si>
  <si>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30042017.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</si>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</sst>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>
        <f>+OTCHET!B9</f>
        <v>0</v>
      </c>
      <c r="C2" s="1681"/>
      <c r="D2" s="1682"/>
      <c r="E2" s="1022"/>
      <c r="F2" s="1023">
        <f>+OTCHET!H9</f>
        <v>0</v>
      </c>
      <c r="G2" s="1024" t="str">
        <f>+OTCHET!F12</f>
        <v>7607</v>
      </c>
      <c r="H2" s="1025"/>
      <c r="I2" s="1683">
        <f>+OTCHET!H603</f>
        <v>0</v>
      </c>
      <c r="J2" s="1684"/>
      <c r="K2" s="1016"/>
      <c r="L2" s="1685">
        <f>OTCHET!H601</f>
        <v>0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42855</v>
      </c>
      <c r="M6" s="1022"/>
      <c r="N6" s="1047" t="s">
        <v>1021</v>
      </c>
      <c r="O6" s="1011"/>
      <c r="P6" s="1048">
        <f>OTCHET!F9</f>
        <v>42855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42855</v>
      </c>
      <c r="H9" s="1022"/>
      <c r="I9" s="1072">
        <f>+L4</f>
        <v>2017</v>
      </c>
      <c r="J9" s="1073">
        <f>+L6</f>
        <v>42855</v>
      </c>
      <c r="K9" s="1074"/>
      <c r="L9" s="1075">
        <f>+L6</f>
        <v>42855</v>
      </c>
      <c r="M9" s="1074"/>
      <c r="N9" s="1076">
        <f>+L6</f>
        <v>42855</v>
      </c>
      <c r="O9" s="1077"/>
      <c r="P9" s="1078">
        <f>+L4</f>
        <v>2017</v>
      </c>
      <c r="Q9" s="1076">
        <f>+L6</f>
        <v>42855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13020</v>
      </c>
      <c r="M115" s="1098"/>
      <c r="N115" s="1135">
        <f>+ROUND(+G115+J115+L115,0)</f>
        <v>13020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13020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13020</v>
      </c>
      <c r="M117" s="1098"/>
      <c r="N117" s="1212">
        <f>+ROUND(+SUM(N115:N116),0)</f>
        <v>13020</v>
      </c>
      <c r="O117" s="1100"/>
      <c r="P117" s="1210">
        <f>+ROUND(+SUM(P115:P116),0)</f>
        <v>0</v>
      </c>
      <c r="Q117" s="1211">
        <f>+ROUND(+SUM(Q115:Q116),0)</f>
        <v>13020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13020</v>
      </c>
      <c r="M119" s="1098"/>
      <c r="N119" s="1237">
        <f>+ROUND(N105+N109+N113+N117,0)</f>
        <v>13020</v>
      </c>
      <c r="O119" s="1100"/>
      <c r="P119" s="1283">
        <f>+ROUND(P105+P109+P113+P117,0)</f>
        <v>0</v>
      </c>
      <c r="Q119" s="1236">
        <f>+ROUND(Q105+Q109+Q113+Q117,0)</f>
        <v>13020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255279</v>
      </c>
      <c r="M127" s="1098"/>
      <c r="N127" s="1112">
        <f>+ROUND(+G127+J127+L127,0)</f>
        <v>255279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255279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268299</v>
      </c>
      <c r="M129" s="1098"/>
      <c r="N129" s="1124">
        <f>+ROUND(+G129+J129+L129,0)</f>
        <v>268299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268299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13020</v>
      </c>
      <c r="M130" s="1098"/>
      <c r="N130" s="1299">
        <f>+ROUND(+N129-N127-N128,0)</f>
        <v>13020</v>
      </c>
      <c r="O130" s="1100"/>
      <c r="P130" s="1297">
        <f>+ROUND(+P129-P127-P128,0)</f>
        <v>0</v>
      </c>
      <c r="Q130" s="1298">
        <f>+ROUND(+Q129-Q127-Q128,0)</f>
        <v>13020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30042017.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42855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13020</v>
      </c>
      <c r="G84" s="909">
        <f>+G85+G86</f>
        <v>0</v>
      </c>
      <c r="H84" s="910">
        <f>+H85+H86</f>
        <v>13020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13020</v>
      </c>
      <c r="G86" s="967">
        <f>+OTCHET!I517+OTCHET!I520+OTCHET!I540</f>
        <v>0</v>
      </c>
      <c r="H86" s="968">
        <f>+OTCHET!J517+OTCHET!J520+OTCHET!J540</f>
        <v>13020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255279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255279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-268299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-268299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3781</v>
      </c>
      <c r="H105" s="1378">
        <f>+OTCHET!F601</f>
        <v>2341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Антоанета Трифонова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Антоанета Трифонова</v>
      </c>
      <c r="F112" s="1756"/>
      <c r="G112" s="1005"/>
      <c r="H112" s="691"/>
      <c r="I112" s="1377" t="str">
        <f>+OTCHET!G599</f>
        <v>Милена Рангелова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1">
      <selection activeCell="F601" sqref="F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/>
      <c r="C9" s="1777"/>
      <c r="D9" s="1778"/>
      <c r="E9" s="115">
        <v>42736</v>
      </c>
      <c r="F9" s="116">
        <v>42855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април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Симеоновград</v>
      </c>
      <c r="C12" s="1780"/>
      <c r="D12" s="1781"/>
      <c r="E12" s="118" t="s">
        <v>985</v>
      </c>
      <c r="F12" s="1593" t="s">
        <v>1655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42855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Симеоновград</v>
      </c>
      <c r="C178" s="1780"/>
      <c r="D178" s="1781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1692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42855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Симеоновград</v>
      </c>
      <c r="C349" s="1780"/>
      <c r="D349" s="1781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42855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Симеоновград</v>
      </c>
      <c r="C434" s="1780"/>
      <c r="D434" s="1781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42855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Симеоновград</v>
      </c>
      <c r="C450" s="1780"/>
      <c r="D450" s="1781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13020</v>
      </c>
      <c r="K540" s="583">
        <f t="shared" si="132"/>
        <v>0</v>
      </c>
      <c r="L540" s="580">
        <f t="shared" si="132"/>
        <v>13020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13020</v>
      </c>
      <c r="K542" s="599">
        <v>0</v>
      </c>
      <c r="L542" s="1388">
        <f t="shared" si="121"/>
        <v>13020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-13020</v>
      </c>
      <c r="K562" s="583">
        <f t="shared" si="133"/>
        <v>0</v>
      </c>
      <c r="L562" s="580">
        <f t="shared" si="133"/>
        <v>-13020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255279</v>
      </c>
      <c r="K563" s="586">
        <v>0</v>
      </c>
      <c r="L563" s="1382">
        <f t="shared" si="121"/>
        <v>255279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-265774</v>
      </c>
      <c r="K569" s="1659">
        <v>0</v>
      </c>
      <c r="L569" s="1396">
        <f t="shared" si="134"/>
        <v>-265774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>
        <v>0</v>
      </c>
      <c r="J573" s="159">
        <v>-2525</v>
      </c>
      <c r="K573" s="587">
        <v>0</v>
      </c>
      <c r="L573" s="1383">
        <f t="shared" si="134"/>
        <v>-2525</v>
      </c>
      <c r="M573" s="7">
        <f t="shared" si="127"/>
        <v>1</v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 t="s">
        <v>2064</v>
      </c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830" t="s">
        <v>2065</v>
      </c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 t="s">
        <v>2063</v>
      </c>
      <c r="C601" s="1840"/>
      <c r="D601" s="677" t="s">
        <v>902</v>
      </c>
      <c r="E601" s="678">
        <v>3781</v>
      </c>
      <c r="F601" s="679">
        <v>2341</v>
      </c>
      <c r="G601" s="680" t="s">
        <v>903</v>
      </c>
      <c r="H601" s="1841"/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/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2017-05-10T10:35:05Z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